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42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9" i="1"/>
  <c r="C8" i="1"/>
  <c r="C6" i="1"/>
  <c r="F45" i="1"/>
  <c r="F43" i="1"/>
  <c r="F42" i="1"/>
  <c r="F35" i="1"/>
  <c r="F36" i="1"/>
  <c r="F37" i="1"/>
  <c r="F38" i="1"/>
  <c r="F39" i="1"/>
  <c r="F40" i="1"/>
  <c r="F34" i="1"/>
  <c r="F28" i="1"/>
  <c r="F23" i="1"/>
  <c r="F24" i="1"/>
  <c r="F25" i="1"/>
  <c r="F26" i="1"/>
  <c r="F22" i="1"/>
  <c r="F30" i="1" l="1"/>
  <c r="C10" i="1" s="1"/>
</calcChain>
</file>

<file path=xl/sharedStrings.xml><?xml version="1.0" encoding="utf-8"?>
<sst xmlns="http://schemas.openxmlformats.org/spreadsheetml/2006/main" count="54" uniqueCount="48">
  <si>
    <t>Стаья расходов</t>
  </si>
  <si>
    <t>сумма</t>
  </si>
  <si>
    <t>Основная заработная плата</t>
  </si>
  <si>
    <t>Обязательные страховые взносы в соцстрах 30%</t>
  </si>
  <si>
    <t>Накладные расходы 150%</t>
  </si>
  <si>
    <t>Материалы</t>
  </si>
  <si>
    <t>Себестоимость</t>
  </si>
  <si>
    <t>Плановая прибыль 10%</t>
  </si>
  <si>
    <t>Договорная цена</t>
  </si>
  <si>
    <t>НДС 18%</t>
  </si>
  <si>
    <t>Общая стоимость</t>
  </si>
  <si>
    <t>РАСШИФРОВКА МАТЕРИАЛОВ</t>
  </si>
  <si>
    <t>Провод ПСД 15-30</t>
  </si>
  <si>
    <t>Элмикатерм 524019</t>
  </si>
  <si>
    <t>Подшипник 6024</t>
  </si>
  <si>
    <t>Лак МФ</t>
  </si>
  <si>
    <t>Болтики на М8</t>
  </si>
  <si>
    <t>Сталь СТ3</t>
  </si>
  <si>
    <t>ед изм</t>
  </si>
  <si>
    <t>кг</t>
  </si>
  <si>
    <t>шт</t>
  </si>
  <si>
    <t xml:space="preserve">цена </t>
  </si>
  <si>
    <t>кол-во</t>
  </si>
  <si>
    <t>Неучтенные материалы 1%</t>
  </si>
  <si>
    <t>ИТОГО материалы</t>
  </si>
  <si>
    <t>Транспортно-заготовительные расходы 4%</t>
  </si>
  <si>
    <t>ВСЕГО</t>
  </si>
  <si>
    <t>разряд</t>
  </si>
  <si>
    <t>время</t>
  </si>
  <si>
    <t>тариф</t>
  </si>
  <si>
    <t>РАБОТЫ</t>
  </si>
  <si>
    <t>Разборка двигателя</t>
  </si>
  <si>
    <t>Мойка комплектующий</t>
  </si>
  <si>
    <t>Демонтаж обмоток</t>
  </si>
  <si>
    <t>Изготовление секций</t>
  </si>
  <si>
    <t>Пропиточные работы</t>
  </si>
  <si>
    <t>4 вр</t>
  </si>
  <si>
    <t>Укладка</t>
  </si>
  <si>
    <t>Механическая обработка вала ротора</t>
  </si>
  <si>
    <t>и так далее</t>
  </si>
  <si>
    <t>Ведомость дефектов, РАСШИФРОВКА ТРУДОЗАТАРАТ</t>
  </si>
  <si>
    <t>Всего</t>
  </si>
  <si>
    <t>Премия 25%</t>
  </si>
  <si>
    <t>районный коэффициент 15%</t>
  </si>
  <si>
    <t>Итого</t>
  </si>
  <si>
    <t>Дополнительная заработная плата, крановщики и прочие стропальщики</t>
  </si>
  <si>
    <t xml:space="preserve">КАЛЬКУЛЯЦИЯ ДОГОВОРНОЙ ЦЕНЫ </t>
  </si>
  <si>
    <t>Электродвигатель АИР100L4 3кВт 1500 об/мин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</si>
</sst>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tabSelected="1" workbookViewId="0">
      <selection activeCell="G13" sqref="G13"/>
    </sheetView>
  </sheetViews>
  <sheetFormatPr defaultRowHeight="15" x14ac:dyDescent="0.25"/>
  <cols>
    <col min="1" max="1" width="4.140625" customWidth="1"/>
    <col min="2" max="2" width="46.85546875" customWidth="1"/>
  </cols>
  <sheetData>
    <row r="2" spans="1:3" x14ac:dyDescent="0.25">
      <c r="B2" t="s">
        <v>46</v>
      </c>
    </row>
    <row r="3" spans="1:3" x14ac:dyDescent="0.25">
      <c r="B3" t="s">
        <v>47</v>
      </c>
    </row>
    <row r="5" spans="1:3" x14ac:dyDescent="0.25">
      <c r="A5" s="1"/>
      <c r="B5" s="1" t="s">
        <v>0</v>
      </c>
      <c r="C5" s="1" t="s">
        <v>1</v>
      </c>
    </row>
    <row r="6" spans="1:3" x14ac:dyDescent="0.25">
      <c r="A6" s="1">
        <v>1</v>
      </c>
      <c r="B6" s="1" t="s">
        <v>2</v>
      </c>
      <c r="C6" s="1">
        <f>F45</f>
        <v>1628</v>
      </c>
    </row>
    <row r="7" spans="1:3" ht="30" x14ac:dyDescent="0.25">
      <c r="A7" s="1">
        <v>2</v>
      </c>
      <c r="B7" s="6" t="s">
        <v>45</v>
      </c>
      <c r="C7" s="1">
        <v>162</v>
      </c>
    </row>
    <row r="8" spans="1:3" x14ac:dyDescent="0.25">
      <c r="A8" s="1">
        <v>3</v>
      </c>
      <c r="B8" s="1" t="s">
        <v>3</v>
      </c>
      <c r="C8" s="1">
        <f>C6*0.3+C7*0.3</f>
        <v>537</v>
      </c>
    </row>
    <row r="9" spans="1:3" x14ac:dyDescent="0.25">
      <c r="A9" s="1">
        <v>4</v>
      </c>
      <c r="B9" s="1" t="s">
        <v>4</v>
      </c>
      <c r="C9" s="1">
        <f>C6*1.5+C7*1.5+C8*1.5</f>
        <v>3490.5</v>
      </c>
    </row>
    <row r="10" spans="1:3" x14ac:dyDescent="0.25">
      <c r="A10" s="1">
        <v>5</v>
      </c>
      <c r="B10" s="1" t="s">
        <v>5</v>
      </c>
      <c r="C10" s="1">
        <f>F30</f>
        <v>316117</v>
      </c>
    </row>
    <row r="11" spans="1:3" x14ac:dyDescent="0.25">
      <c r="A11" s="1">
        <v>6</v>
      </c>
      <c r="B11" s="1" t="s">
        <v>6</v>
      </c>
      <c r="C11" s="1">
        <f>SUM(C6:C10)</f>
        <v>321934.5</v>
      </c>
    </row>
    <row r="12" spans="1:3" x14ac:dyDescent="0.25">
      <c r="A12" s="1">
        <v>7</v>
      </c>
      <c r="B12" s="1" t="s">
        <v>7</v>
      </c>
      <c r="C12" s="1">
        <f>C11*0.1</f>
        <v>32193.45</v>
      </c>
    </row>
    <row r="13" spans="1:3" x14ac:dyDescent="0.25">
      <c r="A13" s="1">
        <v>8</v>
      </c>
      <c r="B13" s="1" t="s">
        <v>8</v>
      </c>
      <c r="C13" s="1">
        <f>SUM(C11:C12)</f>
        <v>354127.95</v>
      </c>
    </row>
    <row r="14" spans="1:3" x14ac:dyDescent="0.25">
      <c r="A14" s="1">
        <v>9</v>
      </c>
      <c r="B14" s="1" t="s">
        <v>9</v>
      </c>
      <c r="C14" s="1">
        <f>C13*0.18</f>
        <v>63743.031000000003</v>
      </c>
    </row>
    <row r="15" spans="1:3" x14ac:dyDescent="0.25">
      <c r="A15" s="1">
        <v>10</v>
      </c>
      <c r="B15" s="1" t="s">
        <v>10</v>
      </c>
      <c r="C15" s="1">
        <f>SUM(C13:C14)</f>
        <v>417870.98100000003</v>
      </c>
    </row>
    <row r="16" spans="1:3" x14ac:dyDescent="0.25">
      <c r="A16" s="1"/>
      <c r="B16" s="1"/>
      <c r="C16" s="1"/>
    </row>
    <row r="17" spans="1:6" x14ac:dyDescent="0.25">
      <c r="A17" s="1"/>
      <c r="B17" s="1"/>
      <c r="C17" s="1"/>
    </row>
    <row r="19" spans="1:6" x14ac:dyDescent="0.25">
      <c r="B19" t="s">
        <v>11</v>
      </c>
    </row>
    <row r="20" spans="1:6" x14ac:dyDescent="0.25">
      <c r="A20" s="1"/>
      <c r="B20" s="1"/>
      <c r="C20" s="1" t="s">
        <v>18</v>
      </c>
      <c r="D20" s="1" t="s">
        <v>21</v>
      </c>
      <c r="E20" s="2" t="s">
        <v>22</v>
      </c>
      <c r="F20" s="1" t="s">
        <v>1</v>
      </c>
    </row>
    <row r="21" spans="1:6" x14ac:dyDescent="0.25">
      <c r="A21" s="1">
        <v>1</v>
      </c>
      <c r="B21" s="1" t="s">
        <v>12</v>
      </c>
      <c r="C21" s="1" t="s">
        <v>19</v>
      </c>
      <c r="D21" s="1">
        <v>100</v>
      </c>
      <c r="E21" s="1">
        <v>300</v>
      </c>
      <c r="F21" s="1">
        <v>300000</v>
      </c>
    </row>
    <row r="22" spans="1:6" x14ac:dyDescent="0.25">
      <c r="A22" s="1">
        <v>2</v>
      </c>
      <c r="B22" s="1" t="s">
        <v>13</v>
      </c>
      <c r="C22" s="1" t="s">
        <v>19</v>
      </c>
      <c r="D22" s="1">
        <v>102</v>
      </c>
      <c r="E22" s="1">
        <v>3</v>
      </c>
      <c r="F22" s="1">
        <f>D22*E22</f>
        <v>306</v>
      </c>
    </row>
    <row r="23" spans="1:6" x14ac:dyDescent="0.25">
      <c r="A23" s="1">
        <v>3</v>
      </c>
      <c r="B23" s="1" t="s">
        <v>14</v>
      </c>
      <c r="C23" s="1" t="s">
        <v>20</v>
      </c>
      <c r="D23" s="1">
        <v>5</v>
      </c>
      <c r="E23" s="1">
        <v>2</v>
      </c>
      <c r="F23" s="1">
        <f t="shared" ref="F23:F26" si="0">D23*E23</f>
        <v>10</v>
      </c>
    </row>
    <row r="24" spans="1:6" x14ac:dyDescent="0.25">
      <c r="A24" s="1">
        <v>4</v>
      </c>
      <c r="B24" s="1" t="s">
        <v>15</v>
      </c>
      <c r="C24" s="1" t="s">
        <v>19</v>
      </c>
      <c r="D24" s="1">
        <v>50</v>
      </c>
      <c r="E24" s="1">
        <v>3</v>
      </c>
      <c r="F24" s="1">
        <f t="shared" si="0"/>
        <v>150</v>
      </c>
    </row>
    <row r="25" spans="1:6" x14ac:dyDescent="0.25">
      <c r="A25" s="1">
        <v>5</v>
      </c>
      <c r="B25" s="1" t="s">
        <v>16</v>
      </c>
      <c r="C25" s="1" t="s">
        <v>20</v>
      </c>
      <c r="D25" s="1">
        <v>11</v>
      </c>
      <c r="E25" s="1">
        <v>23</v>
      </c>
      <c r="F25" s="1">
        <f t="shared" si="0"/>
        <v>253</v>
      </c>
    </row>
    <row r="26" spans="1:6" x14ac:dyDescent="0.25">
      <c r="A26" s="1">
        <v>6</v>
      </c>
      <c r="B26" s="1" t="s">
        <v>17</v>
      </c>
      <c r="C26" s="1" t="s">
        <v>19</v>
      </c>
      <c r="D26" s="1">
        <v>23</v>
      </c>
      <c r="E26" s="1">
        <v>10</v>
      </c>
      <c r="F26" s="1">
        <f t="shared" si="0"/>
        <v>230</v>
      </c>
    </row>
    <row r="27" spans="1:6" x14ac:dyDescent="0.25">
      <c r="A27" s="1">
        <v>7</v>
      </c>
      <c r="B27" s="1" t="s">
        <v>23</v>
      </c>
      <c r="C27" s="1"/>
      <c r="D27" s="1"/>
      <c r="E27" s="1"/>
      <c r="F27" s="1">
        <v>3010</v>
      </c>
    </row>
    <row r="28" spans="1:6" x14ac:dyDescent="0.25">
      <c r="A28" s="1"/>
      <c r="B28" s="3" t="s">
        <v>24</v>
      </c>
      <c r="C28" s="1"/>
      <c r="D28" s="1"/>
      <c r="E28" s="1"/>
      <c r="F28" s="1">
        <f>SUM(F21:F27)</f>
        <v>303959</v>
      </c>
    </row>
    <row r="29" spans="1:6" x14ac:dyDescent="0.25">
      <c r="A29" s="1"/>
      <c r="B29" s="2" t="s">
        <v>25</v>
      </c>
      <c r="C29" s="1"/>
      <c r="D29" s="1"/>
      <c r="E29" s="1"/>
      <c r="F29" s="1">
        <v>12158</v>
      </c>
    </row>
    <row r="30" spans="1:6" x14ac:dyDescent="0.25">
      <c r="A30" s="1"/>
      <c r="B30" s="3" t="s">
        <v>26</v>
      </c>
      <c r="C30" s="1"/>
      <c r="D30" s="1"/>
      <c r="E30" s="1"/>
      <c r="F30" s="1">
        <f>SUM(F28:F29)</f>
        <v>316117</v>
      </c>
    </row>
    <row r="32" spans="1:6" x14ac:dyDescent="0.25">
      <c r="B32" s="4" t="s">
        <v>40</v>
      </c>
    </row>
    <row r="33" spans="1:6" x14ac:dyDescent="0.25">
      <c r="A33" s="1"/>
      <c r="B33" s="5" t="s">
        <v>30</v>
      </c>
      <c r="C33" s="1" t="s">
        <v>28</v>
      </c>
      <c r="D33" s="1" t="s">
        <v>27</v>
      </c>
      <c r="E33" s="1" t="s">
        <v>29</v>
      </c>
      <c r="F33" s="1" t="s">
        <v>1</v>
      </c>
    </row>
    <row r="34" spans="1:6" x14ac:dyDescent="0.25">
      <c r="A34" s="1"/>
      <c r="B34" s="1" t="s">
        <v>31</v>
      </c>
      <c r="C34" s="1">
        <v>1</v>
      </c>
      <c r="D34" s="1">
        <v>4</v>
      </c>
      <c r="E34" s="1">
        <v>50</v>
      </c>
      <c r="F34" s="1">
        <f>E34*C34</f>
        <v>50</v>
      </c>
    </row>
    <row r="35" spans="1:6" x14ac:dyDescent="0.25">
      <c r="A35" s="1"/>
      <c r="B35" s="1" t="s">
        <v>32</v>
      </c>
      <c r="C35" s="1">
        <v>1</v>
      </c>
      <c r="D35" s="1">
        <v>3</v>
      </c>
      <c r="E35" s="1">
        <v>40</v>
      </c>
      <c r="F35" s="1">
        <f t="shared" ref="F35:F40" si="1">E35*C35</f>
        <v>40</v>
      </c>
    </row>
    <row r="36" spans="1:6" x14ac:dyDescent="0.25">
      <c r="A36" s="1"/>
      <c r="B36" s="1" t="s">
        <v>33</v>
      </c>
      <c r="C36" s="1">
        <v>5</v>
      </c>
      <c r="D36" s="1">
        <v>4</v>
      </c>
      <c r="E36" s="1">
        <v>50</v>
      </c>
      <c r="F36" s="1">
        <f t="shared" si="1"/>
        <v>250</v>
      </c>
    </row>
    <row r="37" spans="1:6" x14ac:dyDescent="0.25">
      <c r="A37" s="1"/>
      <c r="B37" s="1" t="s">
        <v>34</v>
      </c>
      <c r="C37" s="1">
        <v>2</v>
      </c>
      <c r="D37" s="1">
        <v>5</v>
      </c>
      <c r="E37" s="1">
        <v>60</v>
      </c>
      <c r="F37" s="1">
        <f t="shared" si="1"/>
        <v>120</v>
      </c>
    </row>
    <row r="38" spans="1:6" x14ac:dyDescent="0.25">
      <c r="A38" s="1"/>
      <c r="B38" s="1" t="s">
        <v>35</v>
      </c>
      <c r="C38" s="1">
        <v>10</v>
      </c>
      <c r="D38" s="5" t="s">
        <v>36</v>
      </c>
      <c r="E38" s="1">
        <v>55</v>
      </c>
      <c r="F38" s="1">
        <f t="shared" si="1"/>
        <v>550</v>
      </c>
    </row>
    <row r="39" spans="1:6" x14ac:dyDescent="0.25">
      <c r="A39" s="1"/>
      <c r="B39" s="1" t="s">
        <v>37</v>
      </c>
      <c r="C39" s="1">
        <v>2</v>
      </c>
      <c r="D39" s="1">
        <v>5</v>
      </c>
      <c r="E39" s="1">
        <v>60</v>
      </c>
      <c r="F39" s="1">
        <f t="shared" si="1"/>
        <v>120</v>
      </c>
    </row>
    <row r="40" spans="1:6" x14ac:dyDescent="0.25">
      <c r="A40" s="1"/>
      <c r="B40" s="1" t="s">
        <v>38</v>
      </c>
      <c r="C40" s="1">
        <v>1</v>
      </c>
      <c r="D40" s="1">
        <v>4</v>
      </c>
      <c r="E40" s="1">
        <v>50</v>
      </c>
      <c r="F40" s="1">
        <f t="shared" si="1"/>
        <v>50</v>
      </c>
    </row>
    <row r="41" spans="1:6" x14ac:dyDescent="0.25">
      <c r="A41" s="1"/>
      <c r="B41" s="1" t="s">
        <v>39</v>
      </c>
      <c r="C41" s="1"/>
      <c r="D41" s="1"/>
      <c r="E41" s="1"/>
      <c r="F41" s="1"/>
    </row>
    <row r="42" spans="1:6" x14ac:dyDescent="0.25">
      <c r="A42" s="1"/>
      <c r="B42" s="1" t="s">
        <v>41</v>
      </c>
      <c r="C42" s="1"/>
      <c r="D42" s="1"/>
      <c r="E42" s="1"/>
      <c r="F42" s="1">
        <f>SUM(F34:F41)</f>
        <v>1180</v>
      </c>
    </row>
    <row r="43" spans="1:6" x14ac:dyDescent="0.25">
      <c r="A43" s="1"/>
      <c r="B43" s="1" t="s">
        <v>42</v>
      </c>
      <c r="C43" s="1"/>
      <c r="D43" s="1"/>
      <c r="E43" s="1"/>
      <c r="F43" s="1">
        <f>F42*0.2</f>
        <v>236</v>
      </c>
    </row>
    <row r="44" spans="1:6" x14ac:dyDescent="0.25">
      <c r="A44" s="1"/>
      <c r="B44" s="1" t="s">
        <v>43</v>
      </c>
      <c r="C44" s="1"/>
      <c r="D44" s="1"/>
      <c r="E44" s="1"/>
      <c r="F44" s="1">
        <v>212</v>
      </c>
    </row>
    <row r="45" spans="1:6" x14ac:dyDescent="0.25">
      <c r="A45" s="1"/>
      <c r="B45" s="1" t="s">
        <v>44</v>
      </c>
      <c r="C45" s="1"/>
      <c r="D45" s="1"/>
      <c r="E45" s="1"/>
      <c r="F45" s="1">
        <f>SUM(F42:F44)</f>
        <v>1628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Евраз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Петин Александр Викторович</dc:creator>
  <cp:lastModifiedBy>Петин Александр Викторович</cp:lastModifiedBy>
  <cp:lastPrinted>2012-02-25T08:11:47Z</cp:lastPrinted>
  <dcterms:created xsi:type="dcterms:W3CDTF">2012-02-25T07:42:55Z</dcterms:created>
  <dcterms:modified xsi:type="dcterms:W3CDTF">2012-02-25T08:12:22Z</dcterms:modified>
</cp:coreProperties>
</file>